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48" activeTab="2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<sst xmlns="http://schemas.openxmlformats.org/spreadsheetml/2006/main" count="147" uniqueCount="140">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</sst>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6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name val="Univer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6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6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8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11" fillId="0" borderId="28" xfId="57" applyFont="1" applyBorder="1" applyAlignment="1" applyProtection="1">
      <alignment horizontal="center" vertical="top"/>
      <protection/>
    </xf>
    <xf numFmtId="0" fontId="11" fillId="0" borderId="29" xfId="57" applyFont="1" applyBorder="1" applyAlignment="1" applyProtection="1">
      <alignment horizontal="center" vertical="top"/>
      <protection/>
    </xf>
    <xf numFmtId="0" fontId="11" fillId="0" borderId="30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48" fillId="0" borderId="0" xfId="53" applyAlignment="1" applyProtection="1">
      <alignment horizontal="left" vertical="center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31" xfId="57" applyNumberFormat="1" applyFont="1" applyBorder="1" applyAlignment="1" applyProtection="1">
      <alignment horizontal="left" vertical="center"/>
      <protection locked="0"/>
    </xf>
    <xf numFmtId="49" fontId="4" fillId="0" borderId="32" xfId="57" applyNumberFormat="1" applyFont="1" applyBorder="1" applyAlignment="1" applyProtection="1">
      <alignment horizontal="left" vertical="center"/>
      <protection locked="0"/>
    </xf>
    <xf numFmtId="49" fontId="4" fillId="0" borderId="33" xfId="57" applyNumberFormat="1" applyFont="1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8" fillId="0" borderId="0" xfId="53" applyAlignment="1" applyProtection="1">
      <alignment horizontal="left" vertical="center" indent="2"/>
      <protection/>
    </xf>
    <xf numFmtId="0" fontId="48" fillId="0" borderId="0" xfId="53" applyBorder="1" applyAlignment="1" applyProtection="1">
      <alignment horizontal="left" vertical="center" indent="2"/>
      <protection/>
    </xf>
    <xf numFmtId="0" fontId="48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0" fillId="0" borderId="0" xfId="57" applyAlignment="1" applyProtection="1">
      <alignment horizontal="left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andard_UKV_Pos.Nr_DTAG_Entwurf_Update_05-03-01_neu1_RRI" xfId="64"/>
    <cellStyle name="Style 1" xfId="65"/>
    <cellStyle name="Style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7">
      <selection activeCell="C23" sqref="C23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79"/>
      <c r="B1" s="80"/>
      <c r="C1" s="80"/>
      <c r="D1" s="80"/>
      <c r="E1" s="80"/>
      <c r="F1" s="80"/>
      <c r="G1" s="80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3"/>
      <c r="K6" s="83"/>
      <c r="L6" s="83"/>
      <c r="M6" s="83"/>
      <c r="N6" s="83"/>
      <c r="O6" s="83"/>
      <c r="P6" s="83"/>
      <c r="Q6" s="83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3"/>
      <c r="K7" s="83"/>
      <c r="L7" s="83"/>
      <c r="M7" s="83"/>
      <c r="N7" s="83"/>
      <c r="O7" s="83"/>
      <c r="P7" s="83"/>
      <c r="Q7" s="83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3"/>
      <c r="K8" s="83"/>
      <c r="L8" s="83"/>
      <c r="M8" s="83"/>
      <c r="N8" s="83"/>
      <c r="O8" s="83"/>
      <c r="P8" s="83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84" t="s">
        <v>92</v>
      </c>
      <c r="B9" s="85"/>
      <c r="C9" s="85"/>
      <c r="D9" s="85"/>
      <c r="E9" s="85"/>
      <c r="F9" s="85"/>
      <c r="G9" s="85"/>
      <c r="H9" s="86"/>
      <c r="I9" s="60"/>
      <c r="J9" s="83"/>
      <c r="K9" s="83"/>
      <c r="L9" s="83"/>
      <c r="M9" s="83"/>
      <c r="N9" s="83"/>
      <c r="O9" s="83"/>
      <c r="P9" s="83"/>
      <c r="Q9" s="83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84"/>
      <c r="B10" s="85"/>
      <c r="C10" s="85"/>
      <c r="D10" s="85"/>
      <c r="E10" s="85"/>
      <c r="F10" s="85"/>
      <c r="G10" s="85"/>
      <c r="H10" s="86"/>
      <c r="J10" s="83"/>
      <c r="K10" s="83"/>
      <c r="L10" s="83"/>
      <c r="M10" s="83"/>
      <c r="N10" s="83"/>
      <c r="O10" s="83"/>
      <c r="P10" s="83"/>
      <c r="Q10" s="83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3"/>
      <c r="K11" s="83"/>
      <c r="L11" s="83"/>
      <c r="M11" s="83"/>
      <c r="N11" s="83"/>
      <c r="O11" s="83"/>
      <c r="P11" s="83"/>
      <c r="Q11" s="83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3"/>
      <c r="K12" s="83"/>
      <c r="L12" s="83"/>
      <c r="M12" s="83"/>
      <c r="N12" s="83"/>
      <c r="O12" s="83"/>
      <c r="P12" s="83"/>
      <c r="Q12" s="83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3"/>
      <c r="K13" s="83"/>
      <c r="L13" s="83"/>
      <c r="M13" s="83"/>
      <c r="N13" s="83"/>
      <c r="O13" s="83"/>
      <c r="P13" s="83"/>
      <c r="Q13" s="83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3"/>
      <c r="K14" s="83"/>
      <c r="L14" s="83"/>
      <c r="M14" s="83"/>
      <c r="N14" s="83"/>
      <c r="O14" s="83"/>
      <c r="P14" s="83"/>
      <c r="Q14" s="83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3"/>
      <c r="K15" s="83"/>
      <c r="L15" s="83"/>
      <c r="M15" s="83"/>
      <c r="N15" s="83"/>
      <c r="O15" s="83"/>
      <c r="P15" s="83"/>
      <c r="Q15" s="83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3"/>
      <c r="K16" s="83"/>
      <c r="L16" s="83"/>
      <c r="M16" s="83"/>
      <c r="N16" s="83"/>
      <c r="O16" s="83"/>
      <c r="P16" s="83"/>
      <c r="Q16" s="83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87"/>
      <c r="K17" s="87"/>
      <c r="L17" s="87"/>
      <c r="M17" s="87"/>
      <c r="N17" s="87"/>
      <c r="O17" s="87"/>
      <c r="P17" s="87"/>
      <c r="Q17" s="87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88" t="s">
        <v>139</v>
      </c>
      <c r="D18" s="89"/>
      <c r="E18" s="89"/>
      <c r="F18" s="89"/>
      <c r="G18" s="90"/>
      <c r="H18" s="55"/>
      <c r="I18" s="47"/>
      <c r="J18" s="91"/>
      <c r="K18" s="91"/>
      <c r="L18" s="91"/>
      <c r="M18" s="91"/>
      <c r="N18" s="91"/>
      <c r="O18" s="91"/>
      <c r="P18" s="91"/>
      <c r="Q18" s="91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92">
        <v>5168660</v>
      </c>
      <c r="D19" s="93"/>
      <c r="E19" s="93"/>
      <c r="F19" s="93"/>
      <c r="G19" s="94"/>
      <c r="H19" s="51"/>
      <c r="I19" s="47"/>
      <c r="J19" s="95"/>
      <c r="K19" s="95"/>
      <c r="L19" s="95"/>
      <c r="M19" s="95"/>
      <c r="N19" s="95"/>
      <c r="O19" s="95"/>
      <c r="P19" s="95"/>
      <c r="Q19" s="9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95"/>
      <c r="K21" s="95"/>
      <c r="L21" s="95"/>
      <c r="M21" s="95"/>
      <c r="N21" s="95"/>
      <c r="O21" s="95"/>
      <c r="P21" s="95"/>
      <c r="Q21" s="9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90</v>
      </c>
      <c r="D22" s="67"/>
      <c r="E22" s="67"/>
      <c r="F22" s="67"/>
      <c r="G22" s="68"/>
      <c r="H22" s="51"/>
      <c r="J22" s="95"/>
      <c r="K22" s="95"/>
      <c r="L22" s="95"/>
      <c r="M22" s="95"/>
      <c r="N22" s="95"/>
      <c r="O22" s="95"/>
      <c r="P22" s="95"/>
      <c r="Q22" s="9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2020</v>
      </c>
      <c r="D23" s="67"/>
      <c r="E23" s="67"/>
      <c r="F23" s="67"/>
      <c r="G23" s="68"/>
      <c r="H23" s="51"/>
      <c r="J23" s="95"/>
      <c r="K23" s="95"/>
      <c r="L23" s="95"/>
      <c r="M23" s="95"/>
      <c r="N23" s="95"/>
      <c r="O23" s="95"/>
      <c r="P23" s="95"/>
      <c r="Q23" s="9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95"/>
      <c r="K24" s="95"/>
      <c r="L24" s="95"/>
      <c r="M24" s="95"/>
      <c r="N24" s="95"/>
      <c r="O24" s="95"/>
      <c r="P24" s="95"/>
      <c r="Q24" s="9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91"/>
      <c r="K25" s="91"/>
      <c r="L25" s="91"/>
      <c r="M25" s="91"/>
      <c r="N25" s="91"/>
      <c r="O25" s="91"/>
      <c r="P25" s="91"/>
      <c r="Q25" s="91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95"/>
      <c r="K26" s="95"/>
      <c r="L26" s="95"/>
      <c r="M26" s="95"/>
      <c r="N26" s="95"/>
      <c r="O26" s="95"/>
      <c r="P26" s="95"/>
      <c r="Q26" s="9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95"/>
      <c r="K27" s="95"/>
      <c r="L27" s="95"/>
      <c r="M27" s="95"/>
      <c r="N27" s="95"/>
      <c r="O27" s="95"/>
      <c r="P27" s="95"/>
      <c r="Q27" s="9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96"/>
      <c r="C28" s="96"/>
      <c r="D28" s="96"/>
      <c r="E28" s="96"/>
      <c r="F28" s="96"/>
      <c r="G28" s="96"/>
      <c r="H28" s="97"/>
      <c r="J28" s="95"/>
      <c r="K28" s="95"/>
      <c r="L28" s="95"/>
      <c r="M28" s="95"/>
      <c r="N28" s="95"/>
      <c r="O28" s="95"/>
      <c r="P28" s="95"/>
      <c r="Q28" s="9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96"/>
      <c r="C29" s="96"/>
      <c r="D29" s="96"/>
      <c r="E29" s="96"/>
      <c r="F29" s="96"/>
      <c r="G29" s="96"/>
      <c r="H29" s="97"/>
      <c r="J29" s="95"/>
      <c r="K29" s="95"/>
      <c r="L29" s="95"/>
      <c r="M29" s="95"/>
      <c r="N29" s="95"/>
      <c r="O29" s="95"/>
      <c r="P29" s="95"/>
      <c r="Q29" s="9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98" t="s">
        <v>100</v>
      </c>
      <c r="C30" s="98"/>
      <c r="D30" s="98"/>
      <c r="E30" s="98"/>
      <c r="F30" s="98"/>
      <c r="G30" s="98"/>
      <c r="H30" s="99"/>
      <c r="J30" s="100"/>
      <c r="K30" s="100"/>
      <c r="L30" s="100"/>
      <c r="M30" s="100"/>
      <c r="N30" s="100"/>
      <c r="O30" s="100"/>
      <c r="P30" s="100"/>
      <c r="Q30" s="100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96"/>
      <c r="C31" s="96"/>
      <c r="D31" s="96"/>
      <c r="E31" s="96"/>
      <c r="F31" s="96"/>
      <c r="G31" s="96"/>
      <c r="H31" s="97"/>
      <c r="J31" s="100"/>
      <c r="K31" s="100"/>
      <c r="L31" s="100"/>
      <c r="M31" s="100"/>
      <c r="N31" s="100"/>
      <c r="O31" s="100"/>
      <c r="P31" s="100"/>
      <c r="Q31" s="100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96"/>
      <c r="C32" s="96"/>
      <c r="D32" s="96"/>
      <c r="E32" s="96"/>
      <c r="F32" s="96"/>
      <c r="G32" s="96"/>
      <c r="H32" s="97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100"/>
      <c r="K33" s="100"/>
      <c r="L33" s="100"/>
      <c r="M33" s="100"/>
      <c r="N33" s="100"/>
      <c r="O33" s="100"/>
      <c r="P33" s="100"/>
      <c r="Q33" s="100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100"/>
      <c r="K34" s="100"/>
      <c r="L34" s="100"/>
      <c r="M34" s="100"/>
      <c r="N34" s="100"/>
      <c r="O34" s="100"/>
      <c r="P34" s="100"/>
      <c r="Q34" s="100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100"/>
      <c r="K35" s="100"/>
      <c r="L35" s="100"/>
      <c r="M35" s="100"/>
      <c r="N35" s="100"/>
      <c r="O35" s="100"/>
      <c r="P35" s="100"/>
      <c r="Q35" s="100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100"/>
      <c r="K36" s="100"/>
      <c r="L36" s="100"/>
      <c r="M36" s="100"/>
      <c r="N36" s="100"/>
      <c r="O36" s="100"/>
      <c r="P36" s="100"/>
      <c r="Q36" s="100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100"/>
      <c r="K37" s="100"/>
      <c r="L37" s="100"/>
      <c r="M37" s="100"/>
      <c r="N37" s="100"/>
      <c r="O37" s="100"/>
      <c r="P37" s="100"/>
      <c r="Q37" s="100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100"/>
      <c r="K38" s="100"/>
      <c r="L38" s="100"/>
      <c r="M38" s="100"/>
      <c r="N38" s="100"/>
      <c r="O38" s="100"/>
      <c r="P38" s="100"/>
      <c r="Q38" s="100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100"/>
      <c r="K39" s="100"/>
      <c r="L39" s="100"/>
      <c r="M39" s="100"/>
      <c r="N39" s="100"/>
      <c r="O39" s="100"/>
      <c r="P39" s="100"/>
      <c r="Q39" s="100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100"/>
      <c r="K40" s="100"/>
      <c r="L40" s="100"/>
      <c r="M40" s="100"/>
      <c r="N40" s="100"/>
      <c r="O40" s="100"/>
      <c r="P40" s="100"/>
      <c r="Q40" s="100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01.01 - 30.09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2020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8023292</v>
      </c>
      <c r="D11" s="15">
        <f>D12+D18+D19</f>
        <v>7992719</v>
      </c>
      <c r="E11" s="15">
        <f>IF(C11&lt;=0,0,D11/C11*100)</f>
        <v>99.61894693599585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7937180</v>
      </c>
      <c r="D12" s="15">
        <f>SUM(D13:D14)</f>
        <v>7926778</v>
      </c>
      <c r="E12" s="15">
        <f aca="true" t="shared" si="0" ref="E12:E49">IF(C12&lt;=0,0,D12/C12*100)</f>
        <v>99.86894589766139</v>
      </c>
      <c r="G12" s="36"/>
    </row>
    <row r="13" spans="1:7" ht="14.25" thickBot="1" thickTop="1">
      <c r="A13" s="13" t="s">
        <v>45</v>
      </c>
      <c r="B13" s="22" t="s">
        <v>12</v>
      </c>
      <c r="C13" s="17">
        <v>7519555</v>
      </c>
      <c r="D13" s="17">
        <v>7632963</v>
      </c>
      <c r="E13" s="16">
        <f t="shared" si="0"/>
        <v>101.50817435340255</v>
      </c>
      <c r="G13" s="36"/>
    </row>
    <row r="14" spans="1:7" ht="14.25" thickBot="1" thickTop="1">
      <c r="A14" s="13" t="s">
        <v>46</v>
      </c>
      <c r="B14" s="22" t="s">
        <v>13</v>
      </c>
      <c r="C14" s="17">
        <v>417625</v>
      </c>
      <c r="D14" s="17">
        <v>293815</v>
      </c>
      <c r="E14" s="16">
        <f t="shared" si="0"/>
        <v>70.35378629152949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86112</v>
      </c>
      <c r="D19" s="17">
        <v>65941</v>
      </c>
      <c r="E19" s="16">
        <f t="shared" si="0"/>
        <v>76.5758547008547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6378672</v>
      </c>
      <c r="D20" s="15">
        <f>SUM(D21:D31)</f>
        <v>6660675</v>
      </c>
      <c r="E20" s="15">
        <f t="shared" si="0"/>
        <v>104.42102995733282</v>
      </c>
      <c r="G20" s="36"/>
    </row>
    <row r="21" spans="1:7" ht="14.25" thickBot="1" thickTop="1">
      <c r="A21" s="13">
        <v>9</v>
      </c>
      <c r="B21" s="23" t="s">
        <v>48</v>
      </c>
      <c r="C21" s="17">
        <v>1229474</v>
      </c>
      <c r="D21" s="17">
        <v>1379661</v>
      </c>
      <c r="E21" s="16">
        <f t="shared" si="0"/>
        <v>112.21554908847197</v>
      </c>
      <c r="G21" s="36"/>
    </row>
    <row r="22" spans="1:7" ht="14.25" thickBot="1" thickTop="1">
      <c r="A22" s="13">
        <v>10</v>
      </c>
      <c r="B22" s="23" t="s">
        <v>64</v>
      </c>
      <c r="C22" s="17">
        <v>201221</v>
      </c>
      <c r="D22" s="17">
        <v>195361</v>
      </c>
      <c r="E22" s="16">
        <f t="shared" si="0"/>
        <v>97.08777910854235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1536054</v>
      </c>
      <c r="D24" s="17">
        <v>1585633</v>
      </c>
      <c r="E24" s="16">
        <f t="shared" si="0"/>
        <v>103.22768600583052</v>
      </c>
      <c r="G24" s="36"/>
    </row>
    <row r="25" spans="1:7" ht="14.25" thickBot="1" thickTop="1">
      <c r="A25" s="13">
        <v>13</v>
      </c>
      <c r="B25" s="23" t="s">
        <v>67</v>
      </c>
      <c r="C25" s="17">
        <v>551989</v>
      </c>
      <c r="D25" s="17">
        <v>519388</v>
      </c>
      <c r="E25" s="16">
        <f t="shared" si="0"/>
        <v>94.0939040451893</v>
      </c>
      <c r="G25" s="36"/>
    </row>
    <row r="26" spans="1:7" ht="14.25" thickBot="1" thickTop="1">
      <c r="A26" s="13">
        <v>14</v>
      </c>
      <c r="B26" s="23" t="s">
        <v>2</v>
      </c>
      <c r="C26" s="17">
        <v>744100</v>
      </c>
      <c r="D26" s="17">
        <v>759788</v>
      </c>
      <c r="E26" s="16">
        <f t="shared" si="0"/>
        <v>102.10831877435828</v>
      </c>
      <c r="G26" s="36"/>
    </row>
    <row r="27" spans="1:7" ht="14.25" thickBot="1" thickTop="1">
      <c r="A27" s="13">
        <v>15</v>
      </c>
      <c r="B27" s="22" t="s">
        <v>68</v>
      </c>
      <c r="C27" s="17">
        <v>1942438</v>
      </c>
      <c r="D27" s="17">
        <v>2068153</v>
      </c>
      <c r="E27" s="16">
        <f t="shared" si="0"/>
        <v>106.47202124340649</v>
      </c>
      <c r="G27" s="36"/>
    </row>
    <row r="28" spans="1:7" ht="14.25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159132</v>
      </c>
      <c r="D29" s="17">
        <v>126779</v>
      </c>
      <c r="E29" s="16">
        <f t="shared" si="0"/>
        <v>79.66907975768545</v>
      </c>
      <c r="G29" s="36"/>
    </row>
    <row r="30" spans="1:7" ht="14.25" thickBot="1" thickTop="1">
      <c r="A30" s="13">
        <v>18</v>
      </c>
      <c r="B30" s="23" t="s">
        <v>49</v>
      </c>
      <c r="C30" s="17">
        <v>1583</v>
      </c>
      <c r="D30" s="17">
        <v>12729</v>
      </c>
      <c r="E30" s="16">
        <f t="shared" si="0"/>
        <v>804.1061276058118</v>
      </c>
      <c r="G30" s="36"/>
    </row>
    <row r="31" spans="1:7" ht="14.25" thickBot="1" thickTop="1">
      <c r="A31" s="13">
        <v>19</v>
      </c>
      <c r="B31" s="22" t="s">
        <v>71</v>
      </c>
      <c r="C31" s="17">
        <v>12681</v>
      </c>
      <c r="D31" s="17">
        <v>13183</v>
      </c>
      <c r="E31" s="16">
        <f t="shared" si="0"/>
        <v>103.95867833767053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1644620</v>
      </c>
      <c r="D32" s="19">
        <f>D11-D20-D16+D17</f>
        <v>1332044</v>
      </c>
      <c r="E32" s="19">
        <f t="shared" si="0"/>
        <v>80.99402901582128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31177</v>
      </c>
      <c r="D33" s="19">
        <f>D34+D35+D36</f>
        <v>21739</v>
      </c>
      <c r="E33" s="15">
        <f t="shared" si="0"/>
        <v>69.7276838695192</v>
      </c>
      <c r="G33" s="36"/>
    </row>
    <row r="34" spans="1:7" ht="14.25" thickBot="1" thickTop="1">
      <c r="A34" s="13" t="s">
        <v>79</v>
      </c>
      <c r="B34" s="22" t="s">
        <v>50</v>
      </c>
      <c r="C34" s="17">
        <v>31177</v>
      </c>
      <c r="D34" s="17">
        <v>21739</v>
      </c>
      <c r="E34" s="16">
        <f t="shared" si="0"/>
        <v>69.7276838695192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56507</v>
      </c>
      <c r="D37" s="15">
        <f>D38+D39+D40</f>
        <v>51454</v>
      </c>
      <c r="E37" s="15">
        <f t="shared" si="0"/>
        <v>91.05774505813439</v>
      </c>
      <c r="G37" s="36"/>
    </row>
    <row r="38" spans="1:7" ht="14.25" thickBot="1" thickTop="1">
      <c r="A38" s="13" t="s">
        <v>82</v>
      </c>
      <c r="B38" s="22" t="s">
        <v>52</v>
      </c>
      <c r="C38" s="17">
        <v>45446</v>
      </c>
      <c r="D38" s="17">
        <v>45767</v>
      </c>
      <c r="E38" s="16">
        <f t="shared" si="0"/>
        <v>100.70633279056463</v>
      </c>
      <c r="G38" s="36"/>
    </row>
    <row r="39" spans="1:7" ht="14.25" thickBot="1" thickTop="1">
      <c r="A39" s="13" t="s">
        <v>83</v>
      </c>
      <c r="B39" s="22" t="s">
        <v>53</v>
      </c>
      <c r="C39" s="17">
        <v>11061</v>
      </c>
      <c r="D39" s="17">
        <v>5687</v>
      </c>
      <c r="E39" s="16">
        <f t="shared" si="0"/>
        <v>51.41488111382334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1619290</v>
      </c>
      <c r="D41" s="15">
        <f>D32+D33-D37</f>
        <v>1302329</v>
      </c>
      <c r="E41" s="15">
        <f t="shared" si="0"/>
        <v>80.42592741263147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1619290</v>
      </c>
      <c r="D43" s="15">
        <f>D41+D42</f>
        <v>1302329</v>
      </c>
      <c r="E43" s="15">
        <f t="shared" si="0"/>
        <v>80.42592741263147</v>
      </c>
    </row>
    <row r="44" spans="1:5" ht="14.25" thickBot="1" thickTop="1">
      <c r="A44" s="13">
        <v>26</v>
      </c>
      <c r="B44" s="23" t="s">
        <v>5</v>
      </c>
      <c r="C44" s="17">
        <v>186781</v>
      </c>
      <c r="D44" s="17">
        <v>157323</v>
      </c>
      <c r="E44" s="16">
        <f t="shared" si="0"/>
        <v>84.22858856093501</v>
      </c>
    </row>
    <row r="45" spans="1:5" ht="14.25" thickBot="1" thickTop="1">
      <c r="A45" s="13">
        <v>27</v>
      </c>
      <c r="B45" s="24" t="s">
        <v>18</v>
      </c>
      <c r="C45" s="15">
        <f>C43-C44</f>
        <v>1432509</v>
      </c>
      <c r="D45" s="15">
        <f>D43-D44</f>
        <v>1145006</v>
      </c>
      <c r="E45" s="15">
        <f t="shared" si="0"/>
        <v>79.93010864155129</v>
      </c>
    </row>
    <row r="46" spans="1:5" ht="14.25" thickBot="1" thickTop="1">
      <c r="A46" s="13">
        <v>28</v>
      </c>
      <c r="B46" s="25" t="s">
        <v>6</v>
      </c>
      <c r="C46" s="17">
        <v>620754</v>
      </c>
      <c r="D46" s="17">
        <v>496169</v>
      </c>
      <c r="E46" s="16">
        <f t="shared" si="0"/>
        <v>79.93005280674792</v>
      </c>
    </row>
    <row r="47" spans="1:5" ht="27" thickBot="1" thickTop="1">
      <c r="A47" s="13">
        <v>29</v>
      </c>
      <c r="B47" s="24" t="s">
        <v>76</v>
      </c>
      <c r="C47" s="15">
        <f>C45-C46</f>
        <v>811755</v>
      </c>
      <c r="D47" s="15">
        <f>D45-D46</f>
        <v>648837</v>
      </c>
      <c r="E47" s="15">
        <f t="shared" si="0"/>
        <v>79.93015133876601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1432509</v>
      </c>
      <c r="D49" s="15">
        <f>D45+D48</f>
        <v>1145006</v>
      </c>
      <c r="E49" s="15">
        <f t="shared" si="0"/>
        <v>79.93010864155129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tabSelected="1" zoomScale="75" zoomScaleNormal="75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01.01 - 30.09</v>
      </c>
      <c r="D3" s="28" t="s">
        <v>104</v>
      </c>
      <c r="E3" s="29">
        <f>'ФИ-Почетна'!$C$23</f>
        <v>2020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31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8023292</v>
      </c>
      <c r="D11" s="15">
        <f>'Биланс на успех - природа'!D11</f>
        <v>7992719</v>
      </c>
      <c r="E11" s="15">
        <f>'Биланс на успех - природа'!E11</f>
        <v>99.61894693599585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7937180</v>
      </c>
      <c r="D12" s="15">
        <f>'Биланс на успех - природа'!D12</f>
        <v>7926778</v>
      </c>
      <c r="E12" s="15">
        <f>'Биланс на успех - природа'!E12</f>
        <v>99.86894589766139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7519555</v>
      </c>
      <c r="D13" s="17">
        <f>'Биланс на успех - природа'!D13</f>
        <v>7632963</v>
      </c>
      <c r="E13" s="16">
        <f>'Биланс на успех - природа'!E13</f>
        <v>101.50817435340255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417625</v>
      </c>
      <c r="D14" s="17">
        <f>'Биланс на успех - природа'!D14</f>
        <v>293815</v>
      </c>
      <c r="E14" s="16">
        <f>'Биланс на успех - природа'!E14</f>
        <v>70.35378629152949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86112</v>
      </c>
      <c r="D19" s="17">
        <f>'Биланс на успех - природа'!D19</f>
        <v>65941</v>
      </c>
      <c r="E19" s="16">
        <f>'Биланс на успех - природа'!E19</f>
        <v>76.5758547008547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6378672</v>
      </c>
      <c r="D20" s="15">
        <f>'Биланс на успех - природа'!D20</f>
        <v>6660675</v>
      </c>
      <c r="E20" s="15">
        <f>'Биланс на успех - природа'!E20</f>
        <v>104.42102995733282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1229474</v>
      </c>
      <c r="D21" s="17">
        <f>'Биланс на успех - природа'!D21</f>
        <v>1379661</v>
      </c>
      <c r="E21" s="16">
        <f>'Биланс на успех - природа'!E21</f>
        <v>112.21554908847197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201221</v>
      </c>
      <c r="D22" s="17">
        <f>'Биланс на успех - природа'!D22</f>
        <v>195361</v>
      </c>
      <c r="E22" s="16">
        <f>'Биланс на успех - природа'!E22</f>
        <v>97.08777910854235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1536054</v>
      </c>
      <c r="D24" s="17">
        <f>'Биланс на успех - природа'!D24</f>
        <v>1585633</v>
      </c>
      <c r="E24" s="16">
        <f>'Биланс на успех - природа'!E24</f>
        <v>103.22768600583052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551989</v>
      </c>
      <c r="D25" s="17">
        <f>'Биланс на успех - природа'!D25</f>
        <v>519388</v>
      </c>
      <c r="E25" s="16">
        <f>'Биланс на успех - природа'!E25</f>
        <v>94.0939040451893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744100</v>
      </c>
      <c r="D26" s="17">
        <f>'Биланс на успех - природа'!D26</f>
        <v>759788</v>
      </c>
      <c r="E26" s="16">
        <f>'Биланс на успех - природа'!E26</f>
        <v>102.10831877435828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1942438</v>
      </c>
      <c r="D27" s="17">
        <f>'Биланс на успех - природа'!D27</f>
        <v>2068153</v>
      </c>
      <c r="E27" s="16">
        <f>'Биланс на успех - природа'!E27</f>
        <v>106.47202124340649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159132</v>
      </c>
      <c r="D29" s="17">
        <f>'Биланс на успех - природа'!D29</f>
        <v>126779</v>
      </c>
      <c r="E29" s="16">
        <f>'Биланс на успех - природа'!E29</f>
        <v>79.66907975768545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1583</v>
      </c>
      <c r="D30" s="17">
        <f>'Биланс на успех - природа'!D30</f>
        <v>12729</v>
      </c>
      <c r="E30" s="16">
        <f>'Биланс на успех - природа'!E30</f>
        <v>804.1061276058118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12681</v>
      </c>
      <c r="D31" s="17">
        <f>'Биланс на успех - природа'!D31</f>
        <v>13183</v>
      </c>
      <c r="E31" s="16">
        <f>'Биланс на успех - природа'!E31</f>
        <v>103.95867833767053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1644620</v>
      </c>
      <c r="D32" s="19">
        <f>'Биланс на успех - природа'!D32</f>
        <v>1332044</v>
      </c>
      <c r="E32" s="19">
        <f>'Биланс на успех - природа'!E32</f>
        <v>80.99402901582128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31177</v>
      </c>
      <c r="D33" s="19">
        <f>'Биланс на успех - природа'!D33</f>
        <v>21739</v>
      </c>
      <c r="E33" s="15">
        <f>'Биланс на успех - природа'!E33</f>
        <v>69.7276838695192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31177</v>
      </c>
      <c r="D34" s="17">
        <f>'Биланс на успех - природа'!D34</f>
        <v>21739</v>
      </c>
      <c r="E34" s="16">
        <f>'Биланс на успех - природа'!E34</f>
        <v>69.7276838695192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56507</v>
      </c>
      <c r="D37" s="15">
        <f>'Биланс на успех - природа'!D37</f>
        <v>51454</v>
      </c>
      <c r="E37" s="15">
        <f>'Биланс на успех - природа'!E37</f>
        <v>91.05774505813439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45446</v>
      </c>
      <c r="D38" s="17">
        <f>'Биланс на успех - природа'!D38</f>
        <v>45767</v>
      </c>
      <c r="E38" s="16">
        <f>'Биланс на успех - природа'!E38</f>
        <v>100.70633279056463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11061</v>
      </c>
      <c r="D39" s="17">
        <f>'Биланс на успех - природа'!D39</f>
        <v>5687</v>
      </c>
      <c r="E39" s="16">
        <f>'Биланс на успех - природа'!E39</f>
        <v>51.41488111382334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1619290</v>
      </c>
      <c r="D41" s="15">
        <f>'Биланс на успех - природа'!D41</f>
        <v>1302329</v>
      </c>
      <c r="E41" s="15">
        <f>'Биланс на успех - природа'!E41</f>
        <v>80.42592741263147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1619290</v>
      </c>
      <c r="D43" s="15">
        <f>'Биланс на успех - природа'!D43</f>
        <v>1302329</v>
      </c>
      <c r="E43" s="15">
        <f>'Биланс на успех - природа'!E43</f>
        <v>80.42592741263147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186781</v>
      </c>
      <c r="D44" s="17">
        <f>'Биланс на успех - природа'!D44</f>
        <v>157323</v>
      </c>
      <c r="E44" s="16">
        <f>'Биланс на успех - природа'!E44</f>
        <v>84.22858856093501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1432509</v>
      </c>
      <c r="D45" s="15">
        <f>'Биланс на успех - природа'!D45</f>
        <v>1145006</v>
      </c>
      <c r="E45" s="15">
        <f>'Биланс на успех - природа'!E45</f>
        <v>79.93010864155129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620754</v>
      </c>
      <c r="D46" s="17">
        <f>'Биланс на успех - природа'!D46</f>
        <v>496169</v>
      </c>
      <c r="E46" s="16">
        <f>'Биланс на успех - природа'!E46</f>
        <v>79.93005280674792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811755</v>
      </c>
      <c r="D47" s="15">
        <f>'Биланс на успех - природа'!D47</f>
        <v>648837</v>
      </c>
      <c r="E47" s="15">
        <f>'Биланс на успех - природа'!E47</f>
        <v>79.93015133876601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1432509</v>
      </c>
      <c r="D49" s="15">
        <f>'Биланс на успех - природа'!D49</f>
        <v>1145006</v>
      </c>
      <c r="E49" s="15">
        <f>'Биланс на успех - природа'!E49</f>
        <v>79.93010864155129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2014-03-31T11:56:35Z</cp:lastPrinted>
  <dcterms:created xsi:type="dcterms:W3CDTF">2008-02-12T15:15:13Z</dcterms:created>
  <dcterms:modified xsi:type="dcterms:W3CDTF">2021-02-25T12:22:58Z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